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definedNames>
    <definedName name="_xlnm.Print_Area" localSheetId="0">Hoja1!$B$2:$G$26</definedName>
  </definedNames>
  <calcPr calcId="145621"/>
</workbook>
</file>

<file path=xl/calcChain.xml><?xml version="1.0" encoding="utf-8"?>
<calcChain xmlns="http://schemas.openxmlformats.org/spreadsheetml/2006/main">
  <c r="C26" i="1" l="1"/>
  <c r="G25" i="1" s="1"/>
  <c r="C25" i="1"/>
  <c r="C24" i="1"/>
  <c r="E22" i="1" s="1"/>
  <c r="F22" i="1" s="1"/>
  <c r="D7" i="1"/>
  <c r="B8" i="1"/>
  <c r="B9" i="1" s="1"/>
  <c r="E11" i="1" l="1"/>
  <c r="F11" i="1" s="1"/>
  <c r="E16" i="1"/>
  <c r="F16" i="1" s="1"/>
  <c r="E21" i="1"/>
  <c r="F21" i="1" s="1"/>
  <c r="E7" i="1"/>
  <c r="F7" i="1" s="1"/>
  <c r="G7" i="1" s="1"/>
  <c r="E12" i="1"/>
  <c r="F12" i="1" s="1"/>
  <c r="E17" i="1"/>
  <c r="F17" i="1" s="1"/>
  <c r="E19" i="1"/>
  <c r="F19" i="1" s="1"/>
  <c r="E8" i="1"/>
  <c r="F8" i="1" s="1"/>
  <c r="E13" i="1"/>
  <c r="F13" i="1" s="1"/>
  <c r="E9" i="1"/>
  <c r="F9" i="1" s="1"/>
  <c r="E15" i="1"/>
  <c r="F15" i="1" s="1"/>
  <c r="E20" i="1"/>
  <c r="F20" i="1" s="1"/>
  <c r="D8" i="1"/>
  <c r="E10" i="1"/>
  <c r="F10" i="1" s="1"/>
  <c r="E14" i="1"/>
  <c r="F14" i="1" s="1"/>
  <c r="E18" i="1"/>
  <c r="F18" i="1" s="1"/>
  <c r="B10" i="1"/>
  <c r="D9" i="1"/>
  <c r="G9" i="1" s="1"/>
  <c r="G8" i="1" l="1"/>
  <c r="B11" i="1"/>
  <c r="D10" i="1"/>
  <c r="G10" i="1" s="1"/>
  <c r="B12" i="1" l="1"/>
  <c r="D11" i="1"/>
  <c r="G11" i="1" s="1"/>
  <c r="B13" i="1" l="1"/>
  <c r="D12" i="1"/>
  <c r="G12" i="1" s="1"/>
  <c r="B14" i="1" l="1"/>
  <c r="D13" i="1"/>
  <c r="G13" i="1" s="1"/>
  <c r="B15" i="1" l="1"/>
  <c r="D14" i="1"/>
  <c r="G14" i="1" s="1"/>
  <c r="B16" i="1" l="1"/>
  <c r="D15" i="1"/>
  <c r="G15" i="1" s="1"/>
  <c r="B17" i="1" l="1"/>
  <c r="D16" i="1"/>
  <c r="G16" i="1" s="1"/>
  <c r="B18" i="1" l="1"/>
  <c r="D17" i="1"/>
  <c r="G17" i="1" s="1"/>
  <c r="B19" i="1" l="1"/>
  <c r="D18" i="1"/>
  <c r="G18" i="1" s="1"/>
  <c r="B20" i="1" l="1"/>
  <c r="D19" i="1"/>
  <c r="G19" i="1" s="1"/>
  <c r="B21" i="1" l="1"/>
  <c r="D20" i="1"/>
  <c r="G20" i="1" s="1"/>
  <c r="B22" i="1" l="1"/>
  <c r="D22" i="1" s="1"/>
  <c r="G22" i="1" s="1"/>
  <c r="G24" i="1" s="1"/>
  <c r="D21" i="1"/>
  <c r="G21" i="1" s="1"/>
</calcChain>
</file>

<file path=xl/sharedStrings.xml><?xml version="1.0" encoding="utf-8"?>
<sst xmlns="http://schemas.openxmlformats.org/spreadsheetml/2006/main" count="14" uniqueCount="14">
  <si>
    <t>Cálculos</t>
  </si>
  <si>
    <t>Cálculo del K-Factor de una instalación eléctrica</t>
  </si>
  <si>
    <t>Corriente (%)</t>
  </si>
  <si>
    <t>Armónica</t>
  </si>
  <si>
    <t>Armónica^2</t>
  </si>
  <si>
    <t>Datos</t>
  </si>
  <si>
    <t>Corriente/I_RMS</t>
  </si>
  <si>
    <t>(Corriente/I_RMS)^2</t>
  </si>
  <si>
    <t>K-Factor</t>
  </si>
  <si>
    <t>r.ruelas-gomez@ieee.org  131129</t>
  </si>
  <si>
    <t>I rms fund</t>
  </si>
  <si>
    <t>I rms total</t>
  </si>
  <si>
    <t>I rms arm</t>
  </si>
  <si>
    <t>THD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</si>
</sst>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$-409]#,##0.00"/>
    <numFmt numFmtId="166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165" fontId="0" fillId="3" borderId="0" xfId="0" applyNumberFormat="1" applyFill="1" applyBorder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6" fontId="2" fillId="4" borderId="0" xfId="0" applyNumberFormat="1" applyFont="1" applyFill="1" applyAlignment="1">
      <alignment horizontal="center"/>
    </xf>
    <xf numFmtId="166" fontId="2" fillId="3" borderId="0" xfId="0" applyNumberFormat="1" applyFont="1" applyFill="1" applyAlignment="1">
      <alignment horizontal="center"/>
    </xf>
    <xf numFmtId="3" fontId="2" fillId="4" borderId="0" xfId="0" applyNumberFormat="1" applyFont="1" applyFill="1" applyAlignment="1">
      <alignment horizontal="center"/>
    </xf>
    <xf numFmtId="0" fontId="4" fillId="2" borderId="0" xfId="1" applyFill="1" applyAlignment="1">
      <alignment horizontal="right"/>
    </xf>
    <xf numFmtId="0" fontId="0" fillId="0" borderId="0" xfId="0" applyBorder="1"/>
    <xf numFmtId="0" fontId="0" fillId="3" borderId="0" xfId="0" applyFill="1" applyBorder="1"/>
    <xf numFmtId="165" fontId="1" fillId="5" borderId="0" xfId="0" applyNumberFormat="1" applyFont="1" applyFill="1" applyBorder="1" applyAlignment="1">
      <alignment horizontal="center"/>
    </xf>
    <xf numFmtId="166" fontId="1" fillId="5" borderId="0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165" fontId="0" fillId="0" borderId="0" xfId="0" applyNumberFormat="1" applyFill="1" applyBorder="1"/>
    <xf numFmtId="0" fontId="0" fillId="0" borderId="0" xfId="0" applyFill="1" applyBorder="1"/>
    <xf numFmtId="166" fontId="5" fillId="5" borderId="0" xfId="0" applyNumberFormat="1" applyFont="1" applyFill="1" applyBorder="1"/>
    <xf numFmtId="166" fontId="1" fillId="5" borderId="0" xfId="0" applyNumberFormat="1" applyFont="1" applyFill="1" applyBorder="1"/>
    <xf numFmtId="0" fontId="1" fillId="5" borderId="0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.ruelas-gomez@ieee.org%20%20131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tabSelected="1" workbookViewId="0">
      <selection activeCell="H10" sqref="H10"/>
    </sheetView>
  </sheetViews>
  <sheetFormatPr baseColWidth="10" defaultRowHeight="15" x14ac:dyDescent="0.25"/>
  <cols>
    <col min="2" max="2" width="10.5703125" customWidth="1"/>
    <col min="3" max="3" width="12.5703125" bestFit="1" customWidth="1"/>
    <col min="5" max="5" width="13.5703125" customWidth="1"/>
    <col min="6" max="6" width="14" customWidth="1"/>
  </cols>
  <sheetData>
    <row r="2" spans="1:8" x14ac:dyDescent="0.25">
      <c r="B2" s="2" t="s">
        <v>1</v>
      </c>
      <c r="C2" s="3"/>
      <c r="D2" s="3"/>
      <c r="E2" s="3"/>
      <c r="F2" s="3"/>
      <c r="G2" s="3"/>
    </row>
    <row r="3" spans="1:8" x14ac:dyDescent="0.25">
      <c r="B3" s="11" t="s">
        <v>9</v>
      </c>
      <c r="C3" s="4"/>
      <c r="D3" s="4"/>
      <c r="E3" s="4"/>
      <c r="F3" s="4"/>
      <c r="G3" s="4"/>
    </row>
    <row r="5" spans="1:8" x14ac:dyDescent="0.25">
      <c r="A5" s="5"/>
      <c r="B5" s="5" t="s">
        <v>5</v>
      </c>
      <c r="C5" s="5"/>
      <c r="D5" s="5"/>
      <c r="E5" s="5"/>
      <c r="F5" s="5"/>
      <c r="G5" s="5" t="s">
        <v>0</v>
      </c>
      <c r="H5" s="5"/>
    </row>
    <row r="6" spans="1:8" x14ac:dyDescent="0.25">
      <c r="B6" s="6" t="s">
        <v>3</v>
      </c>
      <c r="C6" s="6" t="s">
        <v>2</v>
      </c>
      <c r="D6" s="6" t="s">
        <v>4</v>
      </c>
      <c r="E6" s="6" t="s">
        <v>6</v>
      </c>
      <c r="F6" s="6" t="s">
        <v>7</v>
      </c>
      <c r="G6" s="7"/>
      <c r="H6" s="5"/>
    </row>
    <row r="7" spans="1:8" x14ac:dyDescent="0.25">
      <c r="B7" s="10">
        <v>1</v>
      </c>
      <c r="C7" s="17">
        <v>100</v>
      </c>
      <c r="D7" s="10">
        <f>B7^2</f>
        <v>1</v>
      </c>
      <c r="E7" s="8">
        <f>C7/$C$24</f>
        <v>0.67610408679914336</v>
      </c>
      <c r="F7" s="8">
        <f>E7^2</f>
        <v>0.45711673618650356</v>
      </c>
      <c r="G7" s="9">
        <f>D7*F7</f>
        <v>0.45711673618650356</v>
      </c>
    </row>
    <row r="8" spans="1:8" x14ac:dyDescent="0.25">
      <c r="B8" s="10">
        <f>1+B7</f>
        <v>2</v>
      </c>
      <c r="C8" s="17">
        <v>0</v>
      </c>
      <c r="D8" s="10">
        <f>B8^2</f>
        <v>4</v>
      </c>
      <c r="E8" s="8">
        <f>C8/$C$24</f>
        <v>0</v>
      </c>
      <c r="F8" s="8">
        <f t="shared" ref="F8:F22" si="0">E8^2</f>
        <v>0</v>
      </c>
      <c r="G8" s="9">
        <f t="shared" ref="G8:G22" si="1">D8*F8</f>
        <v>0</v>
      </c>
    </row>
    <row r="9" spans="1:8" x14ac:dyDescent="0.25">
      <c r="B9" s="10">
        <f t="shared" ref="B9:B22" si="2">1+B8</f>
        <v>3</v>
      </c>
      <c r="C9" s="17">
        <v>82</v>
      </c>
      <c r="D9" s="10">
        <f>B9^2</f>
        <v>9</v>
      </c>
      <c r="E9" s="8">
        <f>C9/$C$24</f>
        <v>0.55440535117529754</v>
      </c>
      <c r="F9" s="8">
        <f t="shared" si="0"/>
        <v>0.30736529341180502</v>
      </c>
      <c r="G9" s="9">
        <f t="shared" si="1"/>
        <v>2.7662876407062451</v>
      </c>
    </row>
    <row r="10" spans="1:8" x14ac:dyDescent="0.25">
      <c r="B10" s="10">
        <f t="shared" si="2"/>
        <v>4</v>
      </c>
      <c r="C10" s="17">
        <v>0</v>
      </c>
      <c r="D10" s="10">
        <f>B10^2</f>
        <v>16</v>
      </c>
      <c r="E10" s="8">
        <f>C10/$C$24</f>
        <v>0</v>
      </c>
      <c r="F10" s="8">
        <f t="shared" si="0"/>
        <v>0</v>
      </c>
      <c r="G10" s="9">
        <f t="shared" si="1"/>
        <v>0</v>
      </c>
    </row>
    <row r="11" spans="1:8" x14ac:dyDescent="0.25">
      <c r="B11" s="10">
        <f t="shared" si="2"/>
        <v>5</v>
      </c>
      <c r="C11" s="17">
        <v>58</v>
      </c>
      <c r="D11" s="10">
        <f>B11^2</f>
        <v>25</v>
      </c>
      <c r="E11" s="8">
        <f>C11/$C$24</f>
        <v>0.39214037034350319</v>
      </c>
      <c r="F11" s="8">
        <f t="shared" si="0"/>
        <v>0.15377407005313984</v>
      </c>
      <c r="G11" s="9">
        <f t="shared" si="1"/>
        <v>3.8443517513284959</v>
      </c>
    </row>
    <row r="12" spans="1:8" x14ac:dyDescent="0.25">
      <c r="B12" s="10">
        <f t="shared" si="2"/>
        <v>6</v>
      </c>
      <c r="C12" s="17">
        <v>0</v>
      </c>
      <c r="D12" s="10">
        <f>B12^2</f>
        <v>36</v>
      </c>
      <c r="E12" s="8">
        <f>C12/$C$24</f>
        <v>0</v>
      </c>
      <c r="F12" s="8">
        <f t="shared" si="0"/>
        <v>0</v>
      </c>
      <c r="G12" s="9">
        <f t="shared" si="1"/>
        <v>0</v>
      </c>
    </row>
    <row r="13" spans="1:8" x14ac:dyDescent="0.25">
      <c r="B13" s="10">
        <f t="shared" si="2"/>
        <v>7</v>
      </c>
      <c r="C13" s="17">
        <v>38</v>
      </c>
      <c r="D13" s="10">
        <f>B13^2</f>
        <v>49</v>
      </c>
      <c r="E13" s="8">
        <f>C13/$C$24</f>
        <v>0.25691955298367447</v>
      </c>
      <c r="F13" s="8">
        <f t="shared" si="0"/>
        <v>6.6007656705331111E-2</v>
      </c>
      <c r="G13" s="9">
        <f t="shared" si="1"/>
        <v>3.2343751785612245</v>
      </c>
    </row>
    <row r="14" spans="1:8" x14ac:dyDescent="0.25">
      <c r="B14" s="10">
        <f t="shared" si="2"/>
        <v>8</v>
      </c>
      <c r="C14" s="17">
        <v>0</v>
      </c>
      <c r="D14" s="10">
        <f>B14^2</f>
        <v>64</v>
      </c>
      <c r="E14" s="8">
        <f>C14/$C$24</f>
        <v>0</v>
      </c>
      <c r="F14" s="8">
        <f t="shared" si="0"/>
        <v>0</v>
      </c>
      <c r="G14" s="9">
        <f t="shared" si="1"/>
        <v>0</v>
      </c>
    </row>
    <row r="15" spans="1:8" x14ac:dyDescent="0.25">
      <c r="B15" s="10">
        <f t="shared" si="2"/>
        <v>9</v>
      </c>
      <c r="C15" s="17">
        <v>18</v>
      </c>
      <c r="D15" s="10">
        <f>B15^2</f>
        <v>81</v>
      </c>
      <c r="E15" s="8">
        <f>C15/$C$24</f>
        <v>0.12169873562384581</v>
      </c>
      <c r="F15" s="8">
        <f t="shared" si="0"/>
        <v>1.4810582252442717E-2</v>
      </c>
      <c r="G15" s="9">
        <f t="shared" si="1"/>
        <v>1.19965716244786</v>
      </c>
    </row>
    <row r="16" spans="1:8" x14ac:dyDescent="0.25">
      <c r="B16" s="10">
        <f t="shared" si="2"/>
        <v>10</v>
      </c>
      <c r="C16" s="17">
        <v>0</v>
      </c>
      <c r="D16" s="10">
        <f>B16^2</f>
        <v>100</v>
      </c>
      <c r="E16" s="8">
        <f>C16/$C$24</f>
        <v>0</v>
      </c>
      <c r="F16" s="8">
        <f t="shared" si="0"/>
        <v>0</v>
      </c>
      <c r="G16" s="9">
        <f t="shared" si="1"/>
        <v>0</v>
      </c>
    </row>
    <row r="17" spans="2:8" x14ac:dyDescent="0.25">
      <c r="B17" s="10">
        <f t="shared" si="2"/>
        <v>11</v>
      </c>
      <c r="C17" s="17">
        <v>4.5</v>
      </c>
      <c r="D17" s="10">
        <f>B17^2</f>
        <v>121</v>
      </c>
      <c r="E17" s="8">
        <f>C17/$C$24</f>
        <v>3.0424683905961453E-2</v>
      </c>
      <c r="F17" s="8">
        <f t="shared" si="0"/>
        <v>9.2566139077766981E-4</v>
      </c>
      <c r="G17" s="9">
        <f t="shared" si="1"/>
        <v>0.11200502828409804</v>
      </c>
    </row>
    <row r="18" spans="2:8" x14ac:dyDescent="0.25">
      <c r="B18" s="10">
        <f t="shared" si="2"/>
        <v>12</v>
      </c>
      <c r="C18" s="17">
        <v>0</v>
      </c>
      <c r="D18" s="10">
        <f>B18^2</f>
        <v>144</v>
      </c>
      <c r="E18" s="8">
        <f>C18/$C$24</f>
        <v>0</v>
      </c>
      <c r="F18" s="8">
        <f t="shared" si="0"/>
        <v>0</v>
      </c>
      <c r="G18" s="9">
        <f t="shared" si="1"/>
        <v>0</v>
      </c>
    </row>
    <row r="19" spans="2:8" x14ac:dyDescent="0.25">
      <c r="B19" s="10">
        <f t="shared" si="2"/>
        <v>13</v>
      </c>
      <c r="C19" s="17">
        <v>0</v>
      </c>
      <c r="D19" s="10">
        <f>B19^2</f>
        <v>169</v>
      </c>
      <c r="E19" s="8">
        <f>C19/$C$24</f>
        <v>0</v>
      </c>
      <c r="F19" s="8">
        <f t="shared" si="0"/>
        <v>0</v>
      </c>
      <c r="G19" s="9">
        <f t="shared" si="1"/>
        <v>0</v>
      </c>
    </row>
    <row r="20" spans="2:8" x14ac:dyDescent="0.25">
      <c r="B20" s="10">
        <f t="shared" si="2"/>
        <v>14</v>
      </c>
      <c r="C20" s="17">
        <v>0</v>
      </c>
      <c r="D20" s="10">
        <f>B20^2</f>
        <v>196</v>
      </c>
      <c r="E20" s="8">
        <f>C20/$C$24</f>
        <v>0</v>
      </c>
      <c r="F20" s="8">
        <f t="shared" si="0"/>
        <v>0</v>
      </c>
      <c r="G20" s="9">
        <f t="shared" si="1"/>
        <v>0</v>
      </c>
    </row>
    <row r="21" spans="2:8" x14ac:dyDescent="0.25">
      <c r="B21" s="10">
        <f t="shared" si="2"/>
        <v>15</v>
      </c>
      <c r="C21" s="17">
        <v>0</v>
      </c>
      <c r="D21" s="10">
        <f>B21^2</f>
        <v>225</v>
      </c>
      <c r="E21" s="8">
        <f>C21/$C$24</f>
        <v>0</v>
      </c>
      <c r="F21" s="8">
        <f t="shared" si="0"/>
        <v>0</v>
      </c>
      <c r="G21" s="9">
        <f t="shared" si="1"/>
        <v>0</v>
      </c>
    </row>
    <row r="22" spans="2:8" x14ac:dyDescent="0.25">
      <c r="B22" s="10">
        <f t="shared" si="2"/>
        <v>16</v>
      </c>
      <c r="C22" s="17">
        <v>0</v>
      </c>
      <c r="D22" s="10">
        <f>B22^2</f>
        <v>256</v>
      </c>
      <c r="E22" s="8">
        <f>C22/$C$24</f>
        <v>0</v>
      </c>
      <c r="F22" s="8">
        <f t="shared" si="0"/>
        <v>0</v>
      </c>
      <c r="G22" s="9">
        <f t="shared" si="1"/>
        <v>0</v>
      </c>
    </row>
    <row r="23" spans="2:8" x14ac:dyDescent="0.25">
      <c r="B23" s="18"/>
      <c r="C23" s="19"/>
      <c r="D23" s="20"/>
      <c r="E23" s="18"/>
      <c r="F23" s="20"/>
      <c r="G23" s="20"/>
      <c r="H23" s="12"/>
    </row>
    <row r="24" spans="2:8" x14ac:dyDescent="0.25">
      <c r="B24" s="23" t="s">
        <v>11</v>
      </c>
      <c r="C24" s="21">
        <f>SQRT(C7^2+C8^2+C9^2+C10^2+C11^2+C12^2+C13^2+C14^2+C15^2+C16^2+C17^2+C18^2+C19^2+C20^2+C21^2+C22^2)</f>
        <v>147.90622028839761</v>
      </c>
      <c r="D24" s="13"/>
      <c r="E24" s="16"/>
      <c r="F24" s="14" t="s">
        <v>8</v>
      </c>
      <c r="G24" s="15">
        <f>SUM(G7:G22)</f>
        <v>11.613793497514427</v>
      </c>
      <c r="H24" s="12"/>
    </row>
    <row r="25" spans="2:8" x14ac:dyDescent="0.25">
      <c r="B25" s="23" t="s">
        <v>10</v>
      </c>
      <c r="C25" s="22">
        <f>C7</f>
        <v>100</v>
      </c>
      <c r="D25" s="13"/>
      <c r="E25" s="16"/>
      <c r="F25" s="14" t="s">
        <v>13</v>
      </c>
      <c r="G25" s="15">
        <f>C26/C25*100</f>
        <v>108.97820883094013</v>
      </c>
      <c r="H25" s="12"/>
    </row>
    <row r="26" spans="2:8" x14ac:dyDescent="0.25">
      <c r="B26" s="23" t="s">
        <v>12</v>
      </c>
      <c r="C26" s="21">
        <f>SQRT(C8^2+C9^2+C10^2+C11^2+C12^2+C13^2+C14^2+C15^2+C16^2+C17^2+C18^2+C19^2+C20^2+C21^2+C22^2)</f>
        <v>108.97820883094015</v>
      </c>
      <c r="D26" s="13"/>
      <c r="E26" s="16"/>
      <c r="F26" s="1"/>
      <c r="G26" s="13"/>
      <c r="H26" s="12"/>
    </row>
  </sheetData>
  <mergeCells count="2">
    <mergeCell ref="B2:G2"/>
    <mergeCell ref="B3:G3"/>
  </mergeCells>
  <hyperlinks>
    <hyperlink ref="B3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 FACTOR</dc:title>
  <dc:creator>Ing. Roberto Ruelas Gómez</dc:creator>
  <cp:keywords>k-factor</cp:keywords>
  <cp:lastModifiedBy>Ruelsa</cp:lastModifiedBy>
  <dcterms:created xsi:type="dcterms:W3CDTF">2013-11-10T02:19:07Z</dcterms:created>
  <dcterms:modified xsi:type="dcterms:W3CDTF">2013-11-29T22:01:14Z</dcterms:modified>
</cp:coreProperties>
</file>